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300"/>
  </bookViews>
  <sheets>
    <sheet name="1.10.2020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9" i="4" l="1"/>
  <c r="L8" i="4" l="1"/>
  <c r="C8" i="4"/>
  <c r="G8" i="4" l="1"/>
  <c r="G9" i="4" l="1"/>
  <c r="D8" i="4" l="1"/>
  <c r="E8" i="4"/>
  <c r="F8" i="4"/>
  <c r="D9" i="4"/>
  <c r="E9" i="4"/>
  <c r="F9" i="4"/>
  <c r="Q9" i="4" l="1"/>
  <c r="P9" i="4"/>
  <c r="L9" i="4" l="1"/>
  <c r="K9" i="4" l="1"/>
  <c r="N9" i="4"/>
  <c r="O9" i="4"/>
  <c r="J8" i="4" l="1"/>
  <c r="I8" i="4"/>
  <c r="H8" i="4"/>
  <c r="R8" i="4" l="1"/>
  <c r="J9" i="4"/>
  <c r="H9" i="4"/>
  <c r="I9" i="4"/>
  <c r="R9" i="4" l="1"/>
</calcChain>
</file>

<file path=xl/sharedStrings.xml><?xml version="1.0" encoding="utf-8"?>
<sst xmlns="http://schemas.openxmlformats.org/spreadsheetml/2006/main" count="23" uniqueCount="23">
  <si>
    <t>Наименование</t>
  </si>
  <si>
    <t>№</t>
  </si>
  <si>
    <t xml:space="preserve">ФЗП за год </t>
  </si>
  <si>
    <t xml:space="preserve">Налоги </t>
  </si>
  <si>
    <t xml:space="preserve">содержание школ </t>
  </si>
  <si>
    <t>эл/энергия</t>
  </si>
  <si>
    <t>услуги связи</t>
  </si>
  <si>
    <t>вода канализ</t>
  </si>
  <si>
    <t xml:space="preserve">Общие затраты школ </t>
  </si>
  <si>
    <t>Еленовская средняя школа</t>
  </si>
  <si>
    <t>ИТОГО:</t>
  </si>
  <si>
    <t>отоплен за отопительый сезон</t>
  </si>
  <si>
    <t xml:space="preserve">Содержание школ за 2019 год </t>
  </si>
  <si>
    <t>тыс.т.</t>
  </si>
  <si>
    <t>учебники</t>
  </si>
  <si>
    <t>налоги</t>
  </si>
  <si>
    <t>Коомунальные расходы</t>
  </si>
  <si>
    <t>приобретения</t>
  </si>
  <si>
    <t>в месяц отоп</t>
  </si>
  <si>
    <t>в месяц  МБ+РБ</t>
  </si>
  <si>
    <t>111  год</t>
  </si>
  <si>
    <t>з/пл  за год</t>
  </si>
  <si>
    <t>Сводная информация для портала   открытые бюджеты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</si>
</sst>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19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0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7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6" fillId="2" borderId="5" xfId="1" applyFont="1" applyFill="1" applyBorder="1" applyAlignment="1">
      <alignment horizontal="center" vertical="center" wrapText="1"/>
    </xf>
    <xf numFmtId="165" fontId="7" fillId="2" borderId="6" xfId="1" applyFont="1" applyFill="1" applyBorder="1" applyAlignment="1">
      <alignment vertical="top" wrapText="1"/>
    </xf>
    <xf numFmtId="0" fontId="0" fillId="2" borderId="0" xfId="0" applyFill="1"/>
    <xf numFmtId="165" fontId="8" fillId="0" borderId="5" xfId="1" applyFont="1" applyFill="1" applyBorder="1" applyAlignment="1">
      <alignment horizontal="center" vertical="center" wrapText="1"/>
    </xf>
    <xf numFmtId="165" fontId="9" fillId="0" borderId="6" xfId="1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10" fillId="0" borderId="0" xfId="0" applyFon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1" fillId="0" borderId="0" xfId="0" applyFont="1"/>
    <xf numFmtId="3" fontId="11" fillId="2" borderId="0" xfId="0" applyNumberFormat="1" applyFont="1" applyFill="1" applyAlignment="1">
      <alignment horizontal="center"/>
    </xf>
    <xf numFmtId="0" fontId="3" fillId="0" borderId="0" xfId="0" applyFont="1"/>
    <xf numFmtId="3" fontId="3" fillId="2" borderId="0" xfId="0" applyNumberFormat="1" applyFont="1" applyFill="1" applyAlignment="1">
      <alignment horizontal="center"/>
    </xf>
    <xf numFmtId="164" fontId="7" fillId="0" borderId="1" xfId="1" applyNumberFormat="1" applyFont="1" applyFill="1" applyBorder="1" applyAlignment="1">
      <alignment vertical="top" wrapText="1"/>
    </xf>
    <xf numFmtId="4" fontId="7" fillId="2" borderId="1" xfId="1" applyNumberFormat="1" applyFont="1" applyFill="1" applyBorder="1" applyAlignment="1">
      <alignment vertical="top" wrapText="1"/>
    </xf>
    <xf numFmtId="164" fontId="11" fillId="0" borderId="0" xfId="0" applyNumberFormat="1" applyFont="1"/>
    <xf numFmtId="164" fontId="3" fillId="0" borderId="0" xfId="0" applyNumberFormat="1" applyFont="1"/>
    <xf numFmtId="0" fontId="3" fillId="0" borderId="0" xfId="0" applyFont="1" applyBorder="1" applyAlignment="1">
      <alignment horizontal="center"/>
    </xf>
    <xf numFmtId="3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3" fontId="0" fillId="3" borderId="3" xfId="0" applyNumberForma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3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0" fillId="3" borderId="8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2" borderId="11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64;&#1058;&#1040;&#1058;%201.09.2020%20&#8212;%20&#1089;%20&#1076;&#1077;&#1078;%20&#1082;&#1083;&#1072;&#1089;&#1089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ед.асистент"/>
      <sheetName val="библиот"/>
      <sheetName val="Абай"/>
      <sheetName val="1.09 Айдабул"/>
      <sheetName val="1.09 Акколь"/>
      <sheetName val="1.09 Акадыр"/>
      <sheetName val="1.09.Алексеевка"/>
      <sheetName val="Викторовка 1.09"/>
      <sheetName val="Березн"/>
      <sheetName val="Бирл "/>
      <sheetName val="1.09. Еленовка"/>
      <sheetName val="Дол"/>
      <sheetName val="ЗСШ№1"/>
      <sheetName val="ЗКСШ"/>
      <sheetName val="ЗСШ №2"/>
      <sheetName val="1.09 Исаковка"/>
      <sheetName val="Иглик"/>
      <sheetName val="К-тан"/>
      <sheetName val="К-сая"/>
      <sheetName val="Троицк"/>
      <sheetName val=" Молодеж"/>
      <sheetName val="Ортагаш"/>
      <sheetName val="Раздольное"/>
      <sheetName val="1.09 Приречное"/>
      <sheetName val="Ортак"/>
      <sheetName val="Сейф "/>
      <sheetName val="Куропат"/>
      <sheetName val="Садовое"/>
      <sheetName val="Чаглинская СШ"/>
      <sheetName val="1.09 Симфер"/>
      <sheetName val="Азат 1"/>
      <sheetName val="А.Айдарлы"/>
      <sheetName val="Акан"/>
      <sheetName val="Барат"/>
      <sheetName val="Байт"/>
      <sheetName val="Булак НШ "/>
      <sheetName val="Гранит"/>
      <sheetName val="Зареч"/>
      <sheetName val="Донг"/>
      <sheetName val="Жолд"/>
      <sheetName val="Жылымд"/>
      <sheetName val="Караб"/>
      <sheetName val="Казахстан"/>
      <sheetName val="1.09 Кр.Кордон"/>
      <sheetName val="Карлык"/>
      <sheetName val="Кост"/>
      <sheetName val="Кошкарбай"/>
      <sheetName val="1.09 Чаглинская ОШ "/>
      <sheetName val="Кенеткуль"/>
      <sheetName val="Коктер"/>
      <sheetName val="К-егис"/>
      <sheetName val="Васильковка"/>
      <sheetName val="1.09. Мало-тюкты"/>
      <sheetName val=".Первом"/>
      <sheetName val="Пухальск"/>
      <sheetName val="Красиловка "/>
      <sheetName val="Богенб"/>
      <sheetName val="Уялы"/>
      <sheetName val="Карсак"/>
      <sheetName val="Караузек"/>
      <sheetName val="Ивановка"/>
      <sheetName val="Жанаул"/>
      <sheetName val="Павл"/>
      <sheetName val="уголки"/>
      <sheetName val="Карагай"/>
      <sheetName val="СВОД"/>
      <sheetName val="штат.ед"/>
      <sheetName val="по програме"/>
      <sheetName val="психологи"/>
      <sheetName val="113 по 003 015"/>
      <sheetName val="водител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>
        <row r="5">
          <cell r="I5">
            <v>8568146.491744794</v>
          </cell>
        </row>
        <row r="13">
          <cell r="I13">
            <v>10817241.795781253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7"/>
  <sheetViews>
    <sheetView tabSelected="1" topLeftCell="A4" workbookViewId="0">
      <pane xSplit="6" ySplit="4" topLeftCell="L8" activePane="bottomRight" state="frozen"/>
      <selection activeCell="A4" sqref="A4"/>
      <selection pane="topRight" activeCell="G4" sqref="G4"/>
      <selection pane="bottomLeft" activeCell="A7" sqref="A7"/>
      <selection pane="bottomRight" activeCell="Q11" sqref="Q11"/>
    </sheetView>
  </sheetViews>
  <sheetFormatPr defaultRowHeight="15" x14ac:dyDescent="0.25"/>
  <cols>
    <col min="1" max="1" width="4.5703125" customWidth="1"/>
    <col min="2" max="2" width="34.42578125" customWidth="1"/>
    <col min="3" max="3" width="15.7109375" customWidth="1"/>
    <col min="4" max="4" width="12.7109375" style="1" customWidth="1"/>
    <col min="5" max="5" width="12.85546875" style="1" customWidth="1"/>
    <col min="6" max="6" width="11.7109375" style="1" hidden="1" customWidth="1"/>
    <col min="7" max="7" width="20.5703125" style="19" customWidth="1"/>
    <col min="8" max="8" width="13.7109375" style="19" customWidth="1"/>
    <col min="9" max="9" width="13.140625" style="19" customWidth="1"/>
    <col min="10" max="10" width="14.42578125" style="19" customWidth="1"/>
    <col min="11" max="12" width="15" style="19" customWidth="1"/>
    <col min="13" max="13" width="12.140625" style="20" customWidth="1"/>
    <col min="14" max="14" width="12.28515625" style="20" customWidth="1"/>
    <col min="15" max="15" width="12.28515625" style="2" customWidth="1"/>
    <col min="16" max="16" width="14.28515625" style="2" customWidth="1"/>
    <col min="17" max="17" width="14.5703125" style="2" customWidth="1"/>
    <col min="18" max="18" width="17.85546875" style="30" customWidth="1"/>
  </cols>
  <sheetData>
    <row r="1" spans="1:18" ht="15.75" x14ac:dyDescent="0.25">
      <c r="A1" s="3"/>
      <c r="B1" s="64" t="s">
        <v>12</v>
      </c>
      <c r="C1" s="64"/>
      <c r="D1" s="64"/>
      <c r="E1" s="64"/>
      <c r="F1" s="64"/>
      <c r="G1" s="64"/>
      <c r="H1" s="64"/>
      <c r="I1" s="64"/>
      <c r="J1" s="64"/>
      <c r="K1" s="4"/>
      <c r="L1" s="4"/>
      <c r="M1" s="5"/>
      <c r="N1" s="5"/>
      <c r="O1" s="34"/>
      <c r="P1" s="34"/>
      <c r="Q1" s="35"/>
    </row>
    <row r="2" spans="1:18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29"/>
      <c r="Q2" s="29"/>
      <c r="R2" s="31"/>
    </row>
    <row r="3" spans="1:18" x14ac:dyDescent="0.25">
      <c r="A3" s="42" t="s">
        <v>1</v>
      </c>
      <c r="B3" s="43" t="s">
        <v>0</v>
      </c>
      <c r="C3" s="43"/>
      <c r="D3" s="44"/>
      <c r="E3" s="44"/>
      <c r="F3" s="44"/>
      <c r="G3" s="45" t="s">
        <v>2</v>
      </c>
      <c r="H3" s="66" t="s">
        <v>3</v>
      </c>
      <c r="I3" s="67"/>
      <c r="J3" s="68"/>
      <c r="K3" s="69" t="s">
        <v>4</v>
      </c>
      <c r="L3" s="70"/>
      <c r="M3" s="70"/>
      <c r="N3" s="70"/>
      <c r="O3" s="71"/>
      <c r="P3" s="46"/>
      <c r="Q3" s="46"/>
      <c r="R3" s="47"/>
    </row>
    <row r="4" spans="1:18" x14ac:dyDescent="0.25">
      <c r="A4" s="48"/>
      <c r="B4" s="61" t="s">
        <v>22</v>
      </c>
      <c r="C4" s="61"/>
      <c r="D4" s="61"/>
      <c r="E4" s="61"/>
      <c r="F4" s="61"/>
      <c r="G4" s="61"/>
      <c r="H4" s="61"/>
      <c r="I4" s="61"/>
      <c r="J4" s="50"/>
      <c r="K4" s="51"/>
      <c r="L4" s="51"/>
      <c r="M4" s="51"/>
      <c r="N4" s="51"/>
      <c r="O4" s="51"/>
      <c r="P4" s="51"/>
      <c r="Q4" s="51"/>
      <c r="R4" s="52"/>
    </row>
    <row r="5" spans="1:18" x14ac:dyDescent="0.25">
      <c r="A5" s="48"/>
      <c r="B5" s="29"/>
      <c r="C5" s="29"/>
      <c r="D5" s="49"/>
      <c r="E5" s="49"/>
      <c r="F5" s="49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2"/>
    </row>
    <row r="6" spans="1:18" ht="30" customHeight="1" x14ac:dyDescent="0.25">
      <c r="A6" s="6"/>
      <c r="B6" s="7"/>
      <c r="C6" s="40">
        <v>44105</v>
      </c>
      <c r="D6" s="73" t="s">
        <v>19</v>
      </c>
      <c r="E6" s="73"/>
      <c r="F6" s="73"/>
      <c r="G6" s="53" t="s">
        <v>21</v>
      </c>
      <c r="H6" s="72" t="s">
        <v>15</v>
      </c>
      <c r="I6" s="72"/>
      <c r="J6" s="72"/>
      <c r="K6" s="60" t="s">
        <v>16</v>
      </c>
      <c r="L6" s="60"/>
      <c r="M6" s="60"/>
      <c r="N6" s="60"/>
      <c r="O6" s="60"/>
      <c r="P6" s="54"/>
      <c r="Q6" s="60" t="s">
        <v>17</v>
      </c>
      <c r="R6" s="32"/>
    </row>
    <row r="7" spans="1:18" ht="45" x14ac:dyDescent="0.25">
      <c r="A7" s="6"/>
      <c r="B7" s="7"/>
      <c r="C7" s="7">
        <v>111</v>
      </c>
      <c r="D7" s="39">
        <v>121</v>
      </c>
      <c r="E7" s="39">
        <v>122</v>
      </c>
      <c r="F7" s="39">
        <v>124</v>
      </c>
      <c r="G7" s="53" t="s">
        <v>20</v>
      </c>
      <c r="H7" s="55">
        <v>121</v>
      </c>
      <c r="I7" s="55">
        <v>122</v>
      </c>
      <c r="J7" s="55">
        <v>124</v>
      </c>
      <c r="K7" s="55" t="s">
        <v>11</v>
      </c>
      <c r="L7" s="55" t="s">
        <v>18</v>
      </c>
      <c r="M7" s="56" t="s">
        <v>5</v>
      </c>
      <c r="N7" s="57" t="s">
        <v>6</v>
      </c>
      <c r="O7" s="58" t="s">
        <v>7</v>
      </c>
      <c r="P7" s="59" t="s">
        <v>14</v>
      </c>
      <c r="Q7" s="60"/>
      <c r="R7" s="33" t="s">
        <v>8</v>
      </c>
    </row>
    <row r="8" spans="1:18" s="14" customFormat="1" ht="18.75" x14ac:dyDescent="0.25">
      <c r="A8" s="12">
        <v>10</v>
      </c>
      <c r="B8" s="13" t="s">
        <v>9</v>
      </c>
      <c r="C8" s="26">
        <f>[1]СВОД!$I$13/1000</f>
        <v>10817.241795781252</v>
      </c>
      <c r="D8" s="25">
        <f t="shared" ref="D8" si="0">(C8-C8*10%)*6%</f>
        <v>584.13105697218759</v>
      </c>
      <c r="E8" s="25">
        <f t="shared" ref="E8" si="1">(C8-C8*10%)*3.5%</f>
        <v>340.7431165671095</v>
      </c>
      <c r="F8" s="25">
        <f t="shared" ref="F8" si="2">C8*2%</f>
        <v>216.34483591562505</v>
      </c>
      <c r="G8" s="8">
        <f t="shared" ref="G8" si="3">C8*12</f>
        <v>129806.90154937503</v>
      </c>
      <c r="H8" s="8">
        <f t="shared" ref="H8" si="4">(G8-G8*10%)*6%</f>
        <v>7009.5726836662516</v>
      </c>
      <c r="I8" s="8">
        <f t="shared" ref="I8" si="5">(G8-G8*10%)*3.5%</f>
        <v>4088.917398805314</v>
      </c>
      <c r="J8" s="8">
        <f t="shared" ref="J8" si="6">G8*2%</f>
        <v>2596.1380309875008</v>
      </c>
      <c r="K8" s="10">
        <v>8446</v>
      </c>
      <c r="L8" s="8">
        <f t="shared" ref="L8" si="7">K8/7</f>
        <v>1206.5714285714287</v>
      </c>
      <c r="M8" s="36">
        <v>605.27</v>
      </c>
      <c r="N8" s="11">
        <v>159</v>
      </c>
      <c r="O8" s="9">
        <v>50</v>
      </c>
      <c r="P8" s="62">
        <v>867</v>
      </c>
      <c r="Q8" s="63"/>
      <c r="R8" s="37">
        <f t="shared" ref="R8" si="8">G8+H8+I8+J8+K8+M8+N8+O8+P8+Q8</f>
        <v>153628.79966283409</v>
      </c>
    </row>
    <row r="9" spans="1:18" s="18" customFormat="1" ht="15.75" x14ac:dyDescent="0.25">
      <c r="A9" s="15"/>
      <c r="B9" s="16" t="s">
        <v>10</v>
      </c>
      <c r="C9" s="26">
        <f>[1]СВОД!$I$13/1000</f>
        <v>10817.241795781252</v>
      </c>
      <c r="D9" s="25">
        <f>(C9-C9*10%)*6%</f>
        <v>584.13105697218759</v>
      </c>
      <c r="E9" s="25">
        <f>(C9-C9*10%)*3.5%</f>
        <v>340.7431165671095</v>
      </c>
      <c r="F9" s="25">
        <f>C9*2%</f>
        <v>216.34483591562505</v>
      </c>
      <c r="G9" s="17">
        <f t="shared" ref="G9:L9" si="9">SUM(G8:G8)</f>
        <v>129806.90154937503</v>
      </c>
      <c r="H9" s="17">
        <f t="shared" si="9"/>
        <v>7009.5726836662516</v>
      </c>
      <c r="I9" s="17">
        <f t="shared" si="9"/>
        <v>4088.917398805314</v>
      </c>
      <c r="J9" s="17">
        <f t="shared" si="9"/>
        <v>2596.1380309875008</v>
      </c>
      <c r="K9" s="17">
        <f t="shared" si="9"/>
        <v>8446</v>
      </c>
      <c r="L9" s="17">
        <f t="shared" si="9"/>
        <v>1206.5714285714287</v>
      </c>
      <c r="M9" s="36">
        <v>605.27</v>
      </c>
      <c r="N9" s="17">
        <f>SUM(N8:N8)</f>
        <v>159</v>
      </c>
      <c r="O9" s="17">
        <f>SUM(O8:O8)</f>
        <v>50</v>
      </c>
      <c r="P9" s="17">
        <f>SUM(P8:P8)</f>
        <v>867</v>
      </c>
      <c r="Q9" s="17">
        <f>SUM(Q8:Q8)</f>
        <v>0</v>
      </c>
      <c r="R9" s="38">
        <f>SUM(R8:R8)</f>
        <v>153628.79966283409</v>
      </c>
    </row>
    <row r="10" spans="1:18" x14ac:dyDescent="0.25">
      <c r="K10" s="19">
        <v>427828</v>
      </c>
      <c r="M10" s="41"/>
      <c r="P10" s="2">
        <v>32200</v>
      </c>
      <c r="R10" s="30" t="s">
        <v>13</v>
      </c>
    </row>
    <row r="13" spans="1:18" ht="15.75" x14ac:dyDescent="0.25">
      <c r="B13" s="21"/>
      <c r="C13" s="21"/>
      <c r="D13" s="27"/>
      <c r="E13" s="27"/>
      <c r="F13" s="27"/>
      <c r="G13" s="22"/>
      <c r="H13" s="22"/>
      <c r="I13" s="22"/>
      <c r="J13" s="22"/>
      <c r="K13" s="22"/>
      <c r="L13" s="22"/>
      <c r="M13" s="19"/>
    </row>
    <row r="14" spans="1:18" x14ac:dyDescent="0.25">
      <c r="B14" s="23"/>
      <c r="C14" s="23"/>
      <c r="D14" s="28"/>
      <c r="E14" s="28"/>
      <c r="F14" s="28"/>
      <c r="G14" s="24"/>
      <c r="H14" s="24"/>
      <c r="I14" s="24"/>
      <c r="J14" s="24"/>
      <c r="K14" s="24"/>
      <c r="L14" s="24"/>
    </row>
    <row r="15" spans="1:18" x14ac:dyDescent="0.25">
      <c r="M15" s="19"/>
    </row>
    <row r="16" spans="1:18" x14ac:dyDescent="0.25">
      <c r="M16" s="19"/>
    </row>
    <row r="17" spans="13:13" x14ac:dyDescent="0.25">
      <c r="M17" s="19"/>
    </row>
  </sheetData>
  <mergeCells count="10">
    <mergeCell ref="Q6:Q7"/>
    <mergeCell ref="B4:I4"/>
    <mergeCell ref="P8:Q8"/>
    <mergeCell ref="B1:J1"/>
    <mergeCell ref="B2:O2"/>
    <mergeCell ref="H3:J3"/>
    <mergeCell ref="K3:O3"/>
    <mergeCell ref="H6:J6"/>
    <mergeCell ref="K6:O6"/>
    <mergeCell ref="D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2020-10-14T09:32:26Z</dcterms:modified>
</cp:coreProperties>
</file>