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Q9" i="1" l="1"/>
  <c r="O9" i="1"/>
  <c r="N9" i="1"/>
  <c r="M9" i="1"/>
  <c r="F9" i="1"/>
  <c r="D9" i="1"/>
  <c r="C9" i="1"/>
  <c r="E9" i="1" s="1"/>
  <c r="P8" i="1"/>
  <c r="P9" i="1" s="1"/>
  <c r="L8" i="1"/>
  <c r="L9" i="1" s="1"/>
  <c r="G8" i="1"/>
  <c r="J8" i="1" s="1"/>
  <c r="J9" i="1" s="1"/>
  <c r="F8" i="1"/>
  <c r="E8" i="1"/>
  <c r="D8" i="1"/>
  <c r="I8" i="1" l="1"/>
  <c r="I9" i="1" s="1"/>
  <c r="G9" i="1"/>
  <c r="H8" i="1"/>
  <c r="H9" i="1" s="1"/>
  <c r="K8" i="1" l="1"/>
  <c r="R8" i="1" s="1"/>
  <c r="K9" i="1"/>
  <c r="R9" i="1" s="1"/>
</calcChain>
</file>

<file path=xl/sharedStrings.xml><?xml version="1.0" encoding="utf-8"?>
<sst xmlns="http://schemas.openxmlformats.org/spreadsheetml/2006/main" count="21" uniqueCount="21">
  <si>
    <t>№</t>
  </si>
  <si>
    <t>111  год</t>
  </si>
  <si>
    <t>Атауы</t>
  </si>
  <si>
    <t>2021 жылғы мектептерді ұстау</t>
  </si>
  <si>
    <t>Жыл ішіндегі ФЗП</t>
  </si>
  <si>
    <t>Салықтар</t>
  </si>
  <si>
    <t>мектептерді ұстау</t>
  </si>
  <si>
    <t>сатып алу/ ұсынылған жүкқұжаттарға сәйкес, енгізіңіз</t>
  </si>
  <si>
    <t>айына ЖБ + РБ</t>
  </si>
  <si>
    <t>З / өл</t>
  </si>
  <si>
    <t>салықтар</t>
  </si>
  <si>
    <t>Зар бойынша жиыны.салықтармен</t>
  </si>
  <si>
    <t>Коммуналдық шығындар</t>
  </si>
  <si>
    <t>эл / энергия жылы</t>
  </si>
  <si>
    <t>байланыс қызметтері жыл</t>
  </si>
  <si>
    <t>кәріз суы</t>
  </si>
  <si>
    <t>ЖЖМ</t>
  </si>
  <si>
    <t>Мектептердің бір жылдағы жалпы шығындары</t>
  </si>
  <si>
    <t>Еленовка ауылының ЖОББМ</t>
  </si>
  <si>
    <t>ЖИЫНЫ:</t>
  </si>
  <si>
    <t>мын тг.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</si>
</sst>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165" fontId="9" fillId="2" borderId="9" xfId="1" applyFont="1" applyFill="1" applyBorder="1" applyAlignment="1">
      <alignment horizontal="center" vertical="center" wrapText="1"/>
    </xf>
    <xf numFmtId="165" fontId="10" fillId="2" borderId="10" xfId="1" applyFont="1" applyFill="1" applyBorder="1" applyAlignment="1">
      <alignment vertical="top" wrapText="1"/>
    </xf>
    <xf numFmtId="164" fontId="10" fillId="2" borderId="6" xfId="1" applyNumberFormat="1" applyFont="1" applyFill="1" applyBorder="1" applyAlignment="1">
      <alignment vertical="top" wrapText="1"/>
    </xf>
    <xf numFmtId="3" fontId="4" fillId="2" borderId="8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horizontal="center" vertical="center" wrapText="1"/>
    </xf>
    <xf numFmtId="165" fontId="11" fillId="0" borderId="9" xfId="1" applyFont="1" applyFill="1" applyBorder="1" applyAlignment="1">
      <alignment horizontal="center" vertical="center" wrapText="1"/>
    </xf>
    <xf numFmtId="165" fontId="12" fillId="0" borderId="10" xfId="1" applyFont="1" applyFill="1" applyBorder="1" applyAlignment="1"/>
    <xf numFmtId="164" fontId="12" fillId="0" borderId="6" xfId="1" applyNumberFormat="1" applyFont="1" applyFill="1" applyBorder="1" applyAlignment="1"/>
    <xf numFmtId="164" fontId="10" fillId="0" borderId="6" xfId="1" applyNumberFormat="1" applyFont="1" applyFill="1" applyBorder="1" applyAlignment="1">
      <alignment vertical="top" wrapText="1"/>
    </xf>
    <xf numFmtId="3" fontId="13" fillId="2" borderId="6" xfId="0" applyNumberFormat="1" applyFont="1" applyFill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3" fontId="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NA/Desktop/1.09.2021/&#1064;&#1050;&#1054;&#1051;&#1067;%20&#1064;&#1058;&#1040;&#1058;&#1053;&#1054;&#1045;%20%20&#1085;&#1072;%201.09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"/>
      <sheetName val="Акколь"/>
      <sheetName val="Аккадыр"/>
      <sheetName val="Алексеевка"/>
      <sheetName val="Викторовская"/>
      <sheetName val="Березняковка"/>
      <sheetName val="Бирлестык"/>
      <sheetName val="Еленовка"/>
      <sheetName val="Доломитово"/>
      <sheetName val=" ЗСШ № 1"/>
      <sheetName val="ЗКСШ. "/>
      <sheetName val="ЗСШ 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ортак"/>
      <sheetName val="Сейфул"/>
      <sheetName val="Куропаткино"/>
      <sheetName val="Садовое"/>
      <sheetName val="Чагли СШ"/>
      <sheetName val="Симф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Первом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>
        <row r="7">
          <cell r="L7">
            <v>127367.70499284375</v>
          </cell>
        </row>
        <row r="15">
          <cell r="L15">
            <v>193054.27597673173</v>
          </cell>
        </row>
      </sheetData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D8" sqref="D8"/>
    </sheetView>
  </sheetViews>
  <sheetFormatPr defaultRowHeight="15" x14ac:dyDescent="0.25"/>
  <cols>
    <col min="1" max="1" width="5.7109375" customWidth="1"/>
    <col min="2" max="2" width="16.7109375" customWidth="1"/>
    <col min="3" max="3" width="11.5703125" customWidth="1"/>
    <col min="4" max="4" width="11.140625" customWidth="1"/>
    <col min="5" max="5" width="10.42578125" customWidth="1"/>
    <col min="6" max="6" width="11.28515625" customWidth="1"/>
    <col min="7" max="7" width="10.85546875" customWidth="1"/>
    <col min="8" max="8" width="12" customWidth="1"/>
    <col min="9" max="9" width="10.5703125" customWidth="1"/>
    <col min="10" max="10" width="10.140625" customWidth="1"/>
    <col min="11" max="11" width="14.42578125" customWidth="1"/>
    <col min="12" max="12" width="16" customWidth="1"/>
    <col min="13" max="13" width="12.42578125" customWidth="1"/>
    <col min="14" max="14" width="11.85546875" customWidth="1"/>
    <col min="15" max="15" width="11.28515625" customWidth="1"/>
    <col min="16" max="16" width="12.42578125" customWidth="1"/>
  </cols>
  <sheetData>
    <row r="1" spans="1:18" ht="18.75" x14ac:dyDescent="0.3">
      <c r="A1" s="1"/>
      <c r="B1" s="2" t="s">
        <v>3</v>
      </c>
      <c r="C1" s="2"/>
      <c r="D1" s="2"/>
      <c r="E1" s="2"/>
      <c r="F1" s="2"/>
      <c r="G1" s="2"/>
      <c r="H1" s="2"/>
      <c r="I1" s="2"/>
      <c r="J1" s="2"/>
      <c r="K1" s="3"/>
      <c r="L1" s="4"/>
      <c r="M1" s="3"/>
      <c r="N1" s="3"/>
      <c r="O1" s="3"/>
      <c r="P1" s="3"/>
      <c r="Q1" s="3"/>
      <c r="R1" s="5"/>
    </row>
    <row r="2" spans="1:18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>
        <v>44477</v>
      </c>
      <c r="Q2" s="8"/>
      <c r="R2" s="9"/>
    </row>
    <row r="3" spans="1:18" ht="47.25" x14ac:dyDescent="0.25">
      <c r="A3" s="10" t="s">
        <v>0</v>
      </c>
      <c r="B3" s="11" t="s">
        <v>2</v>
      </c>
      <c r="C3" s="12"/>
      <c r="D3" s="12"/>
      <c r="E3" s="12"/>
      <c r="F3" s="12"/>
      <c r="G3" s="13" t="s">
        <v>4</v>
      </c>
      <c r="H3" s="14" t="s">
        <v>5</v>
      </c>
      <c r="I3" s="15"/>
      <c r="J3" s="16"/>
      <c r="K3" s="15" t="s">
        <v>11</v>
      </c>
      <c r="L3" s="17" t="s">
        <v>6</v>
      </c>
      <c r="M3" s="18"/>
      <c r="N3" s="18"/>
      <c r="O3" s="18"/>
      <c r="P3" s="19"/>
      <c r="Q3" s="20" t="s">
        <v>7</v>
      </c>
      <c r="R3" s="21"/>
    </row>
    <row r="4" spans="1:18" ht="15.75" x14ac:dyDescent="0.25">
      <c r="A4" s="22"/>
      <c r="B4" s="23"/>
      <c r="C4" s="23"/>
      <c r="D4" s="23"/>
      <c r="E4" s="23"/>
      <c r="F4" s="23"/>
      <c r="G4" s="23"/>
      <c r="H4" s="23"/>
      <c r="I4" s="23"/>
      <c r="J4" s="24"/>
      <c r="K4" s="25"/>
      <c r="L4" s="26"/>
      <c r="M4" s="26"/>
      <c r="N4" s="26"/>
      <c r="O4" s="26"/>
      <c r="P4" s="26"/>
      <c r="Q4" s="27"/>
      <c r="R4" s="28"/>
    </row>
    <row r="5" spans="1:18" ht="15.75" x14ac:dyDescent="0.25">
      <c r="A5" s="22"/>
      <c r="B5" s="29"/>
      <c r="C5" s="30"/>
      <c r="D5" s="30"/>
      <c r="E5" s="30"/>
      <c r="F5" s="30"/>
      <c r="G5" s="24"/>
      <c r="H5" s="24"/>
      <c r="I5" s="24"/>
      <c r="J5" s="24"/>
      <c r="K5" s="25"/>
      <c r="L5" s="26"/>
      <c r="M5" s="26"/>
      <c r="N5" s="26"/>
      <c r="O5" s="26"/>
      <c r="P5" s="26"/>
      <c r="Q5" s="27"/>
      <c r="R5" s="28"/>
    </row>
    <row r="6" spans="1:18" ht="15.75" x14ac:dyDescent="0.25">
      <c r="A6" s="31"/>
      <c r="B6" s="32"/>
      <c r="C6" s="33"/>
      <c r="D6" s="34" t="s">
        <v>8</v>
      </c>
      <c r="E6" s="34"/>
      <c r="F6" s="34"/>
      <c r="G6" s="35" t="s">
        <v>9</v>
      </c>
      <c r="H6" s="36" t="s">
        <v>10</v>
      </c>
      <c r="I6" s="36"/>
      <c r="J6" s="36"/>
      <c r="K6" s="25"/>
      <c r="L6" s="37"/>
      <c r="M6" s="37"/>
      <c r="N6" s="37"/>
      <c r="O6" s="37"/>
      <c r="P6" s="38" t="s">
        <v>16</v>
      </c>
      <c r="Q6" s="27"/>
      <c r="R6" s="39" t="s">
        <v>17</v>
      </c>
    </row>
    <row r="7" spans="1:18" ht="47.25" x14ac:dyDescent="0.25">
      <c r="A7" s="31"/>
      <c r="B7" s="32"/>
      <c r="C7" s="33">
        <v>111</v>
      </c>
      <c r="D7" s="33">
        <v>121</v>
      </c>
      <c r="E7" s="33">
        <v>122</v>
      </c>
      <c r="F7" s="33">
        <v>124</v>
      </c>
      <c r="G7" s="35" t="s">
        <v>1</v>
      </c>
      <c r="H7" s="35">
        <v>121</v>
      </c>
      <c r="I7" s="35">
        <v>122</v>
      </c>
      <c r="J7" s="35">
        <v>124</v>
      </c>
      <c r="K7" s="40"/>
      <c r="L7" s="35" t="s">
        <v>12</v>
      </c>
      <c r="M7" s="41" t="s">
        <v>13</v>
      </c>
      <c r="N7" s="42" t="s">
        <v>14</v>
      </c>
      <c r="O7" s="42" t="s">
        <v>15</v>
      </c>
      <c r="P7" s="43"/>
      <c r="Q7" s="44"/>
      <c r="R7" s="45"/>
    </row>
    <row r="8" spans="1:18" ht="47.25" x14ac:dyDescent="0.25">
      <c r="A8" s="46">
        <v>10</v>
      </c>
      <c r="B8" s="47" t="s">
        <v>18</v>
      </c>
      <c r="C8" s="48">
        <v>15765</v>
      </c>
      <c r="D8" s="48">
        <f t="shared" ref="D8" si="0">(C8-C8*10%)*6%</f>
        <v>851.31</v>
      </c>
      <c r="E8" s="48">
        <f t="shared" ref="E8" si="1">(C8-C8*10%)*3.5%</f>
        <v>496.59750000000003</v>
      </c>
      <c r="F8" s="48">
        <f t="shared" ref="F8" si="2">C8*2%</f>
        <v>315.3</v>
      </c>
      <c r="G8" s="49">
        <f>'[1]Свод '!$L$15</f>
        <v>193054.27597673173</v>
      </c>
      <c r="H8" s="49">
        <f t="shared" ref="H8" si="3">(G8-G8*10%)*6%</f>
        <v>10424.930902743514</v>
      </c>
      <c r="I8" s="49">
        <f t="shared" ref="I8" si="4">(G8-G8*10%)*3.5%</f>
        <v>6081.2096932670502</v>
      </c>
      <c r="J8" s="49">
        <f t="shared" ref="J8" si="5">G8*2%</f>
        <v>3861.0855195346348</v>
      </c>
      <c r="K8" s="49">
        <f t="shared" ref="K8" si="6">G8+H8+I8+J8</f>
        <v>213421.5020922769</v>
      </c>
      <c r="L8" s="50">
        <f>7764-400</f>
        <v>7364</v>
      </c>
      <c r="M8" s="51">
        <v>1198.0999999999999</v>
      </c>
      <c r="N8" s="51">
        <v>398</v>
      </c>
      <c r="O8" s="52">
        <v>50</v>
      </c>
      <c r="P8" s="53">
        <f>373.9+353.86</f>
        <v>727.76</v>
      </c>
      <c r="Q8" s="53"/>
      <c r="R8" s="54">
        <f t="shared" ref="R8" si="7">K8+L8+M8+N8+O8+Q8+P8</f>
        <v>223159.36209227692</v>
      </c>
    </row>
    <row r="9" spans="1:18" ht="15.75" x14ac:dyDescent="0.25">
      <c r="A9" s="55"/>
      <c r="B9" s="56" t="s">
        <v>19</v>
      </c>
      <c r="C9" s="57">
        <f>SUM(C8:C8)</f>
        <v>15765</v>
      </c>
      <c r="D9" s="58">
        <f>(C9-C9*10%)*6%</f>
        <v>851.31</v>
      </c>
      <c r="E9" s="58">
        <f>(C9-C9*10%)*3.5%</f>
        <v>496.59750000000003</v>
      </c>
      <c r="F9" s="58">
        <f>C9*2%</f>
        <v>315.3</v>
      </c>
      <c r="G9" s="59">
        <f>SUM(G8:G8)</f>
        <v>193054.27597673173</v>
      </c>
      <c r="H9" s="59">
        <f>SUM(H8:H8)</f>
        <v>10424.930902743514</v>
      </c>
      <c r="I9" s="59">
        <f>SUM(I8:I8)</f>
        <v>6081.2096932670502</v>
      </c>
      <c r="J9" s="59">
        <f>SUM(J8:J8)</f>
        <v>3861.0855195346348</v>
      </c>
      <c r="K9" s="49">
        <f>G9+H9+I9+J9</f>
        <v>213421.5020922769</v>
      </c>
      <c r="L9" s="59">
        <f t="shared" ref="L9:Q9" si="8">SUM(L8:L8)</f>
        <v>7364</v>
      </c>
      <c r="M9" s="59">
        <f t="shared" si="8"/>
        <v>1198.0999999999999</v>
      </c>
      <c r="N9" s="59">
        <f t="shared" si="8"/>
        <v>398</v>
      </c>
      <c r="O9" s="59">
        <f t="shared" si="8"/>
        <v>50</v>
      </c>
      <c r="P9" s="59">
        <f t="shared" si="8"/>
        <v>727.76</v>
      </c>
      <c r="Q9" s="59">
        <f t="shared" si="8"/>
        <v>0</v>
      </c>
      <c r="R9" s="54">
        <f t="shared" ref="R9" si="9">K9+L9+M9+N9+O9+Q9</f>
        <v>222431.60209227691</v>
      </c>
    </row>
    <row r="10" spans="1:18" ht="15.75" x14ac:dyDescent="0.25">
      <c r="A10" s="60"/>
      <c r="B10" s="60"/>
      <c r="C10" s="61"/>
      <c r="D10" s="61"/>
      <c r="E10" s="61"/>
      <c r="F10" s="61"/>
      <c r="G10" s="62"/>
      <c r="H10" s="62"/>
      <c r="I10" s="62"/>
      <c r="J10" s="62"/>
      <c r="K10" s="62"/>
      <c r="L10" s="63"/>
      <c r="M10" s="63"/>
      <c r="N10" s="64"/>
      <c r="O10" s="65"/>
      <c r="P10" s="64"/>
      <c r="Q10" s="64"/>
      <c r="R10" s="66" t="s">
        <v>20</v>
      </c>
    </row>
    <row r="11" spans="1:18" ht="15.75" x14ac:dyDescent="0.25">
      <c r="A11" s="60"/>
      <c r="B11" s="60"/>
      <c r="C11" s="61"/>
      <c r="D11" s="61"/>
      <c r="E11" s="61"/>
      <c r="F11" s="61"/>
      <c r="G11" s="62"/>
      <c r="H11" s="62"/>
      <c r="I11" s="62"/>
      <c r="J11" s="62"/>
      <c r="K11" s="62"/>
      <c r="L11" s="62"/>
      <c r="M11" s="62"/>
      <c r="N11" s="64"/>
      <c r="O11" s="64"/>
      <c r="P11" s="64"/>
      <c r="Q11" s="64"/>
      <c r="R11" s="66"/>
    </row>
  </sheetData>
  <mergeCells count="12">
    <mergeCell ref="P6:P7"/>
    <mergeCell ref="R6:R7"/>
    <mergeCell ref="B1:J1"/>
    <mergeCell ref="B2:O2"/>
    <mergeCell ref="H3:J3"/>
    <mergeCell ref="K3:K7"/>
    <mergeCell ref="L3:P3"/>
    <mergeCell ref="Q3:Q7"/>
    <mergeCell ref="B4:I4"/>
    <mergeCell ref="D6:F6"/>
    <mergeCell ref="H6:J6"/>
    <mergeCell ref="L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2021-10-08T12:36:57Z</dcterms:modified>
</cp:coreProperties>
</file>